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3660" windowHeight="2925" activeTab="0"/>
  </bookViews>
  <sheets>
    <sheet name="Cur Fund Rev" sheetId="1" r:id="rId1"/>
  </sheets>
  <definedNames>
    <definedName name="_xlnm.Print_Area" localSheetId="0">'Cur Fund Rev'!$A:$L</definedName>
  </definedNames>
  <calcPr fullCalcOnLoad="1"/>
</workbook>
</file>

<file path=xl/sharedStrings.xml><?xml version="1.0" encoding="utf-8"?>
<sst xmlns="http://schemas.openxmlformats.org/spreadsheetml/2006/main" count="69" uniqueCount="19">
  <si>
    <t xml:space="preserve">         The University of North Carolina at Chapel Hill</t>
  </si>
  <si>
    <t xml:space="preserve">         Last Ten Fiscal Years</t>
  </si>
  <si>
    <t>(in thousands)</t>
  </si>
  <si>
    <t>For the Year Ended June 30,</t>
  </si>
  <si>
    <t>Current Funds Revenues</t>
  </si>
  <si>
    <t>State Appropriations</t>
  </si>
  <si>
    <t>Tuition and Fees</t>
  </si>
  <si>
    <t>Federal Contracts and Grants</t>
  </si>
  <si>
    <t>State Contracts and Grants</t>
  </si>
  <si>
    <t>Sales and Services</t>
  </si>
  <si>
    <t>Endowment Income</t>
  </si>
  <si>
    <t>Other Revenues</t>
  </si>
  <si>
    <t>Total Current Funds Revenues</t>
  </si>
  <si>
    <t>%</t>
  </si>
  <si>
    <t xml:space="preserve">             (percent of total current funds revenues)</t>
  </si>
  <si>
    <t>Gifts and Bequests</t>
  </si>
  <si>
    <t>Nongovernmental Contracts and Grants</t>
  </si>
  <si>
    <t>Investment Income</t>
  </si>
  <si>
    <t>Current Funds Revenues By Source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</si>
</sst>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0.000"/>
    <numFmt numFmtId="172" formatCode="0.0000"/>
    <numFmt numFmtId="173" formatCode="#,##0.0_);\(#,##0.0\)"/>
    <numFmt numFmtId="174" formatCode="#,##0.000_);\(#,##0.000\)"/>
    <numFmt numFmtId="175" formatCode="0.00000"/>
    <numFmt numFmtId="176" formatCode="0.000000"/>
    <numFmt numFmtId="177" formatCode="_(* #,##0.0_);_(* \(#,##0.0\);_(* &quot;-&quot;?_);_(@_)"/>
    <numFmt numFmtId="178" formatCode="_(&quot;$&quot;* #,##0.000_);_(&quot;$&quot;* \(#,##0.000\);_(&quot;$&quot;* &quot;-&quot;??_);_(@_)"/>
    <numFmt numFmtId="179" formatCode="yyyy"/>
  </numFmts>
  <fonts count="44">
    <font>
      <sz val="11"/>
      <name val="CG Times (W1)"/>
      <family val="0"/>
    </font>
    <font>
      <b/>
      <sz val="11"/>
      <name val="CG Times (W1)"/>
      <family val="0"/>
    </font>
    <font>
      <i/>
      <sz val="11"/>
      <name val="CG Times (W1)"/>
      <family val="0"/>
    </font>
    <font>
      <b/>
      <i/>
      <sz val="11"/>
      <name val="CG Times (W1)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5" fontId="10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5" fontId="10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164" fontId="10" fillId="0" borderId="12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5" fontId="10" fillId="0" borderId="0" xfId="44" applyNumberFormat="1" applyFont="1" applyAlignment="1">
      <alignment/>
    </xf>
    <xf numFmtId="168" fontId="10" fillId="0" borderId="0" xfId="42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41" fontId="10" fillId="0" borderId="0" xfId="42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G13" sqref="G13"/>
    </sheetView>
  </sheetViews>
  <sheetFormatPr defaultColWidth="9.140625" defaultRowHeight="14.25"/>
  <cols>
    <col min="1" max="1" width="32.7109375" style="5" customWidth="1"/>
    <col min="2" max="2" width="11.8515625" style="5" customWidth="1"/>
    <col min="3" max="3" width="12.140625" style="5" customWidth="1"/>
    <col min="4" max="6" width="10.7109375" style="5" customWidth="1"/>
    <col min="7" max="7" width="32.7109375" style="5" customWidth="1"/>
    <col min="8" max="12" width="10.7109375" style="5" customWidth="1"/>
    <col min="13" max="16384" width="9.140625" style="5" customWidth="1"/>
  </cols>
  <sheetData>
    <row r="1" spans="1:14" ht="19.5">
      <c r="A1" s="26" t="s">
        <v>18</v>
      </c>
      <c r="G1" s="3"/>
      <c r="I1" s="6" t="s">
        <v>0</v>
      </c>
      <c r="N1"/>
    </row>
    <row r="2" ht="12.75">
      <c r="K2" s="5" t="s">
        <v>1</v>
      </c>
    </row>
    <row r="3" ht="15">
      <c r="N3"/>
    </row>
    <row r="4" ht="12.75">
      <c r="H4" s="6"/>
    </row>
    <row r="5" spans="6:12" ht="12.75">
      <c r="F5" s="2" t="s">
        <v>2</v>
      </c>
      <c r="H5" s="1"/>
      <c r="L5" s="2" t="s">
        <v>2</v>
      </c>
    </row>
    <row r="6" spans="1:12" ht="12.75">
      <c r="A6" s="9"/>
      <c r="B6" s="24" t="s">
        <v>3</v>
      </c>
      <c r="C6" s="8"/>
      <c r="D6" s="8"/>
      <c r="E6" s="8"/>
      <c r="F6" s="8"/>
      <c r="G6" s="9"/>
      <c r="H6" s="7" t="s">
        <v>3</v>
      </c>
      <c r="I6" s="8"/>
      <c r="J6" s="8"/>
      <c r="K6" s="8"/>
      <c r="L6" s="8"/>
    </row>
    <row r="7" spans="1:12" ht="12.75">
      <c r="A7" s="9"/>
      <c r="B7" s="10">
        <v>2001</v>
      </c>
      <c r="C7" s="10">
        <v>2000</v>
      </c>
      <c r="D7" s="10">
        <v>1999</v>
      </c>
      <c r="E7" s="10">
        <v>1998</v>
      </c>
      <c r="F7" s="10">
        <v>1997</v>
      </c>
      <c r="G7" s="9"/>
      <c r="H7" s="10">
        <v>1996</v>
      </c>
      <c r="I7" s="10">
        <v>1995</v>
      </c>
      <c r="J7" s="10">
        <v>1994</v>
      </c>
      <c r="K7" s="10">
        <v>1993</v>
      </c>
      <c r="L7" s="10">
        <v>1992</v>
      </c>
    </row>
    <row r="8" spans="1:7" ht="13.5">
      <c r="A8" s="4" t="s">
        <v>4</v>
      </c>
      <c r="G8" s="4" t="s">
        <v>4</v>
      </c>
    </row>
    <row r="9" spans="1:12" ht="12.75">
      <c r="A9" s="5" t="s">
        <v>5</v>
      </c>
      <c r="B9" s="21">
        <v>402205</v>
      </c>
      <c r="C9" s="21">
        <v>383189</v>
      </c>
      <c r="D9" s="21">
        <v>382372</v>
      </c>
      <c r="E9" s="21">
        <v>352283</v>
      </c>
      <c r="F9" s="21">
        <v>331650</v>
      </c>
      <c r="G9" s="5" t="s">
        <v>5</v>
      </c>
      <c r="H9" s="21">
        <v>308245</v>
      </c>
      <c r="I9" s="21">
        <v>302337</v>
      </c>
      <c r="J9" s="21">
        <v>283826</v>
      </c>
      <c r="K9" s="21">
        <v>270700</v>
      </c>
      <c r="L9" s="21">
        <v>255003</v>
      </c>
    </row>
    <row r="10" spans="1:12" ht="12.75">
      <c r="A10" s="5" t="s">
        <v>6</v>
      </c>
      <c r="B10" s="25">
        <v>139319</v>
      </c>
      <c r="C10" s="19">
        <v>121507</v>
      </c>
      <c r="D10" s="19">
        <v>110400</v>
      </c>
      <c r="E10" s="19">
        <v>105745</v>
      </c>
      <c r="F10" s="19">
        <v>102277</v>
      </c>
      <c r="G10" s="5" t="s">
        <v>6</v>
      </c>
      <c r="H10" s="19">
        <v>88478</v>
      </c>
      <c r="I10" s="19">
        <v>81465</v>
      </c>
      <c r="J10" s="19">
        <v>75531</v>
      </c>
      <c r="K10" s="19">
        <v>66718</v>
      </c>
      <c r="L10" s="19">
        <v>60247</v>
      </c>
    </row>
    <row r="11" spans="1:12" ht="12.75">
      <c r="A11" s="5" t="s">
        <v>7</v>
      </c>
      <c r="B11" s="25">
        <v>311821</v>
      </c>
      <c r="C11" s="19">
        <v>276548</v>
      </c>
      <c r="D11" s="19">
        <v>259152</v>
      </c>
      <c r="E11" s="19">
        <v>231687</v>
      </c>
      <c r="F11" s="19">
        <v>221548</v>
      </c>
      <c r="G11" s="5" t="s">
        <v>7</v>
      </c>
      <c r="H11" s="19">
        <v>219878</v>
      </c>
      <c r="I11" s="19">
        <v>208802</v>
      </c>
      <c r="J11" s="19">
        <v>190534</v>
      </c>
      <c r="K11" s="19">
        <v>172288</v>
      </c>
      <c r="L11" s="19">
        <v>147556</v>
      </c>
    </row>
    <row r="12" spans="1:12" ht="12.75">
      <c r="A12" s="5" t="s">
        <v>8</v>
      </c>
      <c r="B12" s="25">
        <v>52519</v>
      </c>
      <c r="C12" s="19">
        <v>44782</v>
      </c>
      <c r="D12" s="19">
        <v>37570</v>
      </c>
      <c r="E12" s="19">
        <v>31269</v>
      </c>
      <c r="F12" s="19">
        <v>26402</v>
      </c>
      <c r="G12" s="5" t="s">
        <v>8</v>
      </c>
      <c r="H12" s="19">
        <v>24607</v>
      </c>
      <c r="I12" s="19">
        <v>26394</v>
      </c>
      <c r="J12" s="19">
        <v>22696</v>
      </c>
      <c r="K12" s="19">
        <v>17948</v>
      </c>
      <c r="L12" s="19">
        <v>15498</v>
      </c>
    </row>
    <row r="13" spans="1:12" ht="12.75">
      <c r="A13" s="5" t="s">
        <v>16</v>
      </c>
      <c r="B13" s="25">
        <v>70343</v>
      </c>
      <c r="C13" s="19">
        <v>56764</v>
      </c>
      <c r="D13" s="19">
        <v>51128</v>
      </c>
      <c r="E13" s="19">
        <v>44729</v>
      </c>
      <c r="F13" s="19">
        <v>40092</v>
      </c>
      <c r="G13" s="5" t="s">
        <v>16</v>
      </c>
      <c r="H13" s="19">
        <v>39710</v>
      </c>
      <c r="I13" s="19">
        <v>36980</v>
      </c>
      <c r="J13" s="19">
        <v>36218</v>
      </c>
      <c r="K13" s="19">
        <f>60820*0.58</f>
        <v>35275.6</v>
      </c>
      <c r="L13" s="19">
        <f>58892*0.595</f>
        <v>35040.74</v>
      </c>
    </row>
    <row r="14" spans="1:12" ht="12.75">
      <c r="A14" s="5" t="s">
        <v>15</v>
      </c>
      <c r="B14" s="25">
        <v>80007</v>
      </c>
      <c r="C14" s="19">
        <v>53484</v>
      </c>
      <c r="D14" s="19">
        <v>46657</v>
      </c>
      <c r="E14" s="19">
        <v>44312</v>
      </c>
      <c r="F14" s="19">
        <v>38197</v>
      </c>
      <c r="G14" s="5" t="s">
        <v>15</v>
      </c>
      <c r="H14" s="19">
        <v>34464</v>
      </c>
      <c r="I14" s="19">
        <v>30688</v>
      </c>
      <c r="J14" s="19">
        <v>27928</v>
      </c>
      <c r="K14" s="19">
        <f>60820*0.42</f>
        <v>25544.399999999998</v>
      </c>
      <c r="L14" s="19">
        <f>58892*0.405</f>
        <v>23851.260000000002</v>
      </c>
    </row>
    <row r="15" spans="1:12" ht="12.75">
      <c r="A15" s="5" t="s">
        <v>17</v>
      </c>
      <c r="B15" s="25">
        <v>28679</v>
      </c>
      <c r="C15" s="19">
        <v>18619</v>
      </c>
      <c r="D15" s="19">
        <v>20335</v>
      </c>
      <c r="E15" s="19">
        <v>17045</v>
      </c>
      <c r="F15" s="19">
        <v>21748</v>
      </c>
      <c r="G15" s="5" t="s">
        <v>17</v>
      </c>
      <c r="H15" s="19">
        <v>15274</v>
      </c>
      <c r="I15" s="19">
        <v>12726</v>
      </c>
      <c r="J15" s="19">
        <v>13748</v>
      </c>
      <c r="K15" s="19">
        <v>14534</v>
      </c>
      <c r="L15" s="19">
        <v>15828</v>
      </c>
    </row>
    <row r="16" spans="1:12" ht="12.75">
      <c r="A16" s="5" t="s">
        <v>10</v>
      </c>
      <c r="B16" s="25">
        <v>8727</v>
      </c>
      <c r="C16" s="19">
        <v>21110</v>
      </c>
      <c r="D16" s="19">
        <v>19556</v>
      </c>
      <c r="E16" s="19">
        <v>16176</v>
      </c>
      <c r="F16" s="19">
        <v>15544</v>
      </c>
      <c r="G16" s="5" t="s">
        <v>10</v>
      </c>
      <c r="H16" s="19">
        <v>13599</v>
      </c>
      <c r="I16" s="19">
        <v>13798</v>
      </c>
      <c r="J16" s="19">
        <v>11895</v>
      </c>
      <c r="K16" s="19">
        <v>9212</v>
      </c>
      <c r="L16" s="19">
        <v>8040</v>
      </c>
    </row>
    <row r="17" spans="1:12" ht="12.75">
      <c r="A17" s="5" t="s">
        <v>9</v>
      </c>
      <c r="B17" s="25">
        <v>333262</v>
      </c>
      <c r="C17" s="19">
        <v>307929</v>
      </c>
      <c r="D17" s="19">
        <v>280484</v>
      </c>
      <c r="E17" s="19">
        <v>268455</v>
      </c>
      <c r="F17" s="19">
        <v>255593</v>
      </c>
      <c r="G17" s="5" t="s">
        <v>9</v>
      </c>
      <c r="H17" s="19">
        <v>233888</v>
      </c>
      <c r="I17" s="19">
        <v>224600</v>
      </c>
      <c r="J17" s="19">
        <v>210767</v>
      </c>
      <c r="K17" s="19">
        <v>187390</v>
      </c>
      <c r="L17" s="19">
        <v>176297</v>
      </c>
    </row>
    <row r="18" spans="1:12" ht="12.75">
      <c r="A18" s="5" t="s">
        <v>11</v>
      </c>
      <c r="B18" s="25">
        <v>29790</v>
      </c>
      <c r="C18" s="20">
        <v>15506</v>
      </c>
      <c r="D18" s="20">
        <v>13027</v>
      </c>
      <c r="E18" s="20">
        <v>15547</v>
      </c>
      <c r="F18" s="20">
        <v>9231</v>
      </c>
      <c r="G18" s="5" t="s">
        <v>11</v>
      </c>
      <c r="H18" s="20">
        <v>6526</v>
      </c>
      <c r="I18" s="20">
        <v>5679</v>
      </c>
      <c r="J18" s="20">
        <v>4246</v>
      </c>
      <c r="K18" s="20">
        <v>4632</v>
      </c>
      <c r="L18" s="20">
        <v>3847</v>
      </c>
    </row>
    <row r="19" spans="2:12" ht="12.75">
      <c r="B19" s="9"/>
      <c r="C19" s="12"/>
      <c r="D19" s="12"/>
      <c r="E19" s="12"/>
      <c r="F19" s="12"/>
      <c r="H19" s="12"/>
      <c r="I19" s="12"/>
      <c r="J19" s="12"/>
      <c r="K19" s="12"/>
      <c r="L19" s="9"/>
    </row>
    <row r="20" spans="1:12" ht="14.25" thickBot="1">
      <c r="A20" s="13" t="s">
        <v>12</v>
      </c>
      <c r="B20" s="14">
        <f>SUM(B9:B18)</f>
        <v>1456672</v>
      </c>
      <c r="C20" s="14">
        <f>SUM(C9:C18)</f>
        <v>1299438</v>
      </c>
      <c r="D20" s="14">
        <f>SUM(D9:D18)</f>
        <v>1220681</v>
      </c>
      <c r="E20" s="14">
        <f>SUM(E9:E18)</f>
        <v>1127248</v>
      </c>
      <c r="F20" s="14">
        <f>SUM(F9:F18)</f>
        <v>1062282</v>
      </c>
      <c r="G20" s="13" t="s">
        <v>12</v>
      </c>
      <c r="H20" s="14">
        <f>SUM(H9:H18)</f>
        <v>984669</v>
      </c>
      <c r="I20" s="14">
        <f>SUM(I9:I18)</f>
        <v>943469</v>
      </c>
      <c r="J20" s="14">
        <f>SUM(J9:J18)</f>
        <v>877389</v>
      </c>
      <c r="K20" s="14">
        <f>SUM(K9:K18)</f>
        <v>804242</v>
      </c>
      <c r="L20" s="14">
        <f>SUM(L9:L18)</f>
        <v>741208</v>
      </c>
    </row>
    <row r="21" spans="4:12" ht="12.75">
      <c r="D21" s="11"/>
      <c r="E21" s="11"/>
      <c r="F21" s="11"/>
      <c r="H21" s="11"/>
      <c r="I21" s="11"/>
      <c r="J21" s="11"/>
      <c r="K21" s="11"/>
      <c r="L21" s="11"/>
    </row>
    <row r="23" spans="2:9" ht="12.75">
      <c r="B23" s="6"/>
      <c r="C23" s="6"/>
      <c r="I23" s="6"/>
    </row>
    <row r="24" spans="1:12" ht="12.75">
      <c r="A24" s="9"/>
      <c r="B24" s="24" t="s">
        <v>3</v>
      </c>
      <c r="C24" s="7"/>
      <c r="D24" s="8"/>
      <c r="E24" s="8"/>
      <c r="F24" s="8"/>
      <c r="G24" s="9"/>
      <c r="H24" s="7" t="s">
        <v>3</v>
      </c>
      <c r="I24" s="7"/>
      <c r="J24" s="8"/>
      <c r="K24" s="8"/>
      <c r="L24" s="8"/>
    </row>
    <row r="25" spans="1:12" ht="12.75">
      <c r="A25" s="9"/>
      <c r="B25" s="10">
        <v>2001</v>
      </c>
      <c r="C25" s="10">
        <v>2000</v>
      </c>
      <c r="D25" s="10">
        <v>1999</v>
      </c>
      <c r="E25" s="10">
        <v>1998</v>
      </c>
      <c r="F25" s="10">
        <v>1997</v>
      </c>
      <c r="G25" s="9"/>
      <c r="H25" s="10">
        <v>1996</v>
      </c>
      <c r="I25" s="10">
        <v>1995</v>
      </c>
      <c r="J25" s="10">
        <v>1994</v>
      </c>
      <c r="K25" s="10">
        <v>1993</v>
      </c>
      <c r="L25" s="10">
        <v>1992</v>
      </c>
    </row>
    <row r="26" spans="1:12" ht="12.75">
      <c r="A26" s="9"/>
      <c r="B26" s="15" t="s">
        <v>13</v>
      </c>
      <c r="C26" s="15" t="s">
        <v>13</v>
      </c>
      <c r="D26" s="15" t="s">
        <v>13</v>
      </c>
      <c r="E26" s="15" t="s">
        <v>13</v>
      </c>
      <c r="F26" s="15" t="s">
        <v>13</v>
      </c>
      <c r="G26" s="9"/>
      <c r="H26" s="15" t="s">
        <v>13</v>
      </c>
      <c r="I26" s="15" t="s">
        <v>13</v>
      </c>
      <c r="J26" s="15" t="s">
        <v>13</v>
      </c>
      <c r="K26" s="15" t="s">
        <v>13</v>
      </c>
      <c r="L26" s="15" t="s">
        <v>13</v>
      </c>
    </row>
    <row r="27" spans="1:12" ht="13.5">
      <c r="A27" s="4" t="s">
        <v>4</v>
      </c>
      <c r="C27" s="16"/>
      <c r="D27" s="16"/>
      <c r="E27" s="16"/>
      <c r="F27" s="16"/>
      <c r="G27" s="4" t="s">
        <v>4</v>
      </c>
      <c r="H27" s="16"/>
      <c r="I27" s="16"/>
      <c r="J27" s="16"/>
      <c r="K27" s="16"/>
      <c r="L27" s="16"/>
    </row>
    <row r="28" spans="1:12" ht="12.75">
      <c r="A28" s="5" t="s">
        <v>5</v>
      </c>
      <c r="B28" s="17">
        <f>ROUND((B9/B$20*100),2)</f>
        <v>27.61</v>
      </c>
      <c r="C28" s="17">
        <f aca="true" t="shared" si="0" ref="C28:F29">ROUND((C9/C$20*100),1)</f>
        <v>29.5</v>
      </c>
      <c r="D28" s="17">
        <f t="shared" si="0"/>
        <v>31.3</v>
      </c>
      <c r="E28" s="17">
        <f t="shared" si="0"/>
        <v>31.3</v>
      </c>
      <c r="F28" s="22">
        <f t="shared" si="0"/>
        <v>31.2</v>
      </c>
      <c r="G28" s="5" t="s">
        <v>5</v>
      </c>
      <c r="H28" s="22">
        <f aca="true" t="shared" si="1" ref="H28:H33">ROUND((H9/H$20*100),1)</f>
        <v>31.3</v>
      </c>
      <c r="I28" s="22">
        <f>ROUND((I9/I$20*100),1)+0.1</f>
        <v>32.1</v>
      </c>
      <c r="J28" s="22">
        <f aca="true" t="shared" si="2" ref="J28:L31">ROUND((J9/J$20*100),1)</f>
        <v>32.3</v>
      </c>
      <c r="K28" s="22">
        <f t="shared" si="2"/>
        <v>33.7</v>
      </c>
      <c r="L28" s="22">
        <f t="shared" si="2"/>
        <v>34.4</v>
      </c>
    </row>
    <row r="29" spans="1:12" ht="12.75">
      <c r="A29" s="5" t="s">
        <v>6</v>
      </c>
      <c r="B29" s="17">
        <f aca="true" t="shared" si="3" ref="B29:B36">ROUND((B10/B$20*100),2)</f>
        <v>9.56</v>
      </c>
      <c r="C29" s="17">
        <f t="shared" si="0"/>
        <v>9.4</v>
      </c>
      <c r="D29" s="17">
        <f t="shared" si="0"/>
        <v>9</v>
      </c>
      <c r="E29" s="17">
        <f t="shared" si="0"/>
        <v>9.4</v>
      </c>
      <c r="F29" s="22">
        <f t="shared" si="0"/>
        <v>9.6</v>
      </c>
      <c r="G29" s="5" t="s">
        <v>6</v>
      </c>
      <c r="H29" s="22">
        <f t="shared" si="1"/>
        <v>9</v>
      </c>
      <c r="I29" s="22">
        <f aca="true" t="shared" si="4" ref="I29:I37">ROUND((I10/I$20*100),1)</f>
        <v>8.6</v>
      </c>
      <c r="J29" s="22">
        <f t="shared" si="2"/>
        <v>8.6</v>
      </c>
      <c r="K29" s="22">
        <f t="shared" si="2"/>
        <v>8.3</v>
      </c>
      <c r="L29" s="22">
        <f t="shared" si="2"/>
        <v>8.1</v>
      </c>
    </row>
    <row r="30" spans="1:12" ht="12.75">
      <c r="A30" s="5" t="s">
        <v>7</v>
      </c>
      <c r="B30" s="17">
        <f t="shared" si="3"/>
        <v>21.41</v>
      </c>
      <c r="C30" s="17">
        <f aca="true" t="shared" si="5" ref="C30:D37">ROUND((C11/C$20*100),1)</f>
        <v>21.3</v>
      </c>
      <c r="D30" s="17">
        <f t="shared" si="5"/>
        <v>21.2</v>
      </c>
      <c r="E30" s="17">
        <f>ROUND((E11/E$20*100),1)-0.1</f>
        <v>20.5</v>
      </c>
      <c r="F30" s="22">
        <f>ROUND((F11/F$20*100),1)-0.1</f>
        <v>20.799999999999997</v>
      </c>
      <c r="G30" s="5" t="s">
        <v>7</v>
      </c>
      <c r="H30" s="22">
        <f t="shared" si="1"/>
        <v>22.3</v>
      </c>
      <c r="I30" s="22">
        <f t="shared" si="4"/>
        <v>22.1</v>
      </c>
      <c r="J30" s="22">
        <f t="shared" si="2"/>
        <v>21.7</v>
      </c>
      <c r="K30" s="22">
        <f t="shared" si="2"/>
        <v>21.4</v>
      </c>
      <c r="L30" s="22">
        <f t="shared" si="2"/>
        <v>19.9</v>
      </c>
    </row>
    <row r="31" spans="1:12" ht="12.75">
      <c r="A31" s="5" t="s">
        <v>8</v>
      </c>
      <c r="B31" s="17">
        <f t="shared" si="3"/>
        <v>3.61</v>
      </c>
      <c r="C31" s="17">
        <f t="shared" si="5"/>
        <v>3.4</v>
      </c>
      <c r="D31" s="17">
        <f t="shared" si="5"/>
        <v>3.1</v>
      </c>
      <c r="E31" s="17">
        <f aca="true" t="shared" si="6" ref="E31:F37">ROUND((E12/E$20*100),1)</f>
        <v>2.8</v>
      </c>
      <c r="F31" s="22">
        <f t="shared" si="6"/>
        <v>2.5</v>
      </c>
      <c r="G31" s="5" t="s">
        <v>8</v>
      </c>
      <c r="H31" s="22">
        <f t="shared" si="1"/>
        <v>2.5</v>
      </c>
      <c r="I31" s="22">
        <f t="shared" si="4"/>
        <v>2.8</v>
      </c>
      <c r="J31" s="22">
        <f t="shared" si="2"/>
        <v>2.6</v>
      </c>
      <c r="K31" s="22">
        <f t="shared" si="2"/>
        <v>2.2</v>
      </c>
      <c r="L31" s="22">
        <f t="shared" si="2"/>
        <v>2.1</v>
      </c>
    </row>
    <row r="32" spans="1:12" ht="12.75">
      <c r="A32" s="5" t="s">
        <v>16</v>
      </c>
      <c r="B32" s="17">
        <f t="shared" si="3"/>
        <v>4.83</v>
      </c>
      <c r="C32" s="17">
        <f t="shared" si="5"/>
        <v>4.4</v>
      </c>
      <c r="D32" s="17">
        <f t="shared" si="5"/>
        <v>4.2</v>
      </c>
      <c r="E32" s="17">
        <f t="shared" si="6"/>
        <v>4</v>
      </c>
      <c r="F32" s="22">
        <f t="shared" si="6"/>
        <v>3.8</v>
      </c>
      <c r="G32" s="5" t="s">
        <v>16</v>
      </c>
      <c r="H32" s="22">
        <f t="shared" si="1"/>
        <v>4</v>
      </c>
      <c r="I32" s="22">
        <f t="shared" si="4"/>
        <v>3.9</v>
      </c>
      <c r="J32" s="22">
        <f aca="true" t="shared" si="7" ref="J32:K37">ROUND((J13/J$20*100),1)</f>
        <v>4.1</v>
      </c>
      <c r="K32" s="22">
        <f t="shared" si="7"/>
        <v>4.4</v>
      </c>
      <c r="L32" s="22">
        <f>ROUND((L13/L$20*100),1)+0.1</f>
        <v>4.8</v>
      </c>
    </row>
    <row r="33" spans="1:12" ht="12.75">
      <c r="A33" s="5" t="s">
        <v>15</v>
      </c>
      <c r="B33" s="17">
        <f t="shared" si="3"/>
        <v>5.49</v>
      </c>
      <c r="C33" s="17">
        <f t="shared" si="5"/>
        <v>4.1</v>
      </c>
      <c r="D33" s="17">
        <f t="shared" si="5"/>
        <v>3.8</v>
      </c>
      <c r="E33" s="17">
        <f t="shared" si="6"/>
        <v>3.9</v>
      </c>
      <c r="F33" s="22">
        <f t="shared" si="6"/>
        <v>3.6</v>
      </c>
      <c r="G33" s="5" t="s">
        <v>15</v>
      </c>
      <c r="H33" s="22">
        <f t="shared" si="1"/>
        <v>3.5</v>
      </c>
      <c r="I33" s="22">
        <f t="shared" si="4"/>
        <v>3.3</v>
      </c>
      <c r="J33" s="22">
        <f t="shared" si="7"/>
        <v>3.2</v>
      </c>
      <c r="K33" s="22">
        <f t="shared" si="7"/>
        <v>3.2</v>
      </c>
      <c r="L33" s="22">
        <f>ROUND((L14/L$20*100),1)</f>
        <v>3.2</v>
      </c>
    </row>
    <row r="34" spans="1:12" ht="12.75">
      <c r="A34" s="5" t="s">
        <v>17</v>
      </c>
      <c r="B34" s="17">
        <f t="shared" si="3"/>
        <v>1.97</v>
      </c>
      <c r="C34" s="17">
        <f t="shared" si="5"/>
        <v>1.4</v>
      </c>
      <c r="D34" s="17">
        <f t="shared" si="5"/>
        <v>1.7</v>
      </c>
      <c r="E34" s="17">
        <f t="shared" si="6"/>
        <v>1.5</v>
      </c>
      <c r="F34" s="22">
        <f t="shared" si="6"/>
        <v>2</v>
      </c>
      <c r="G34" s="5" t="s">
        <v>17</v>
      </c>
      <c r="H34" s="22">
        <f>ROUND((H15/H$20*100),1)-0.1</f>
        <v>1.5</v>
      </c>
      <c r="I34" s="22">
        <f t="shared" si="4"/>
        <v>1.3</v>
      </c>
      <c r="J34" s="22">
        <f t="shared" si="7"/>
        <v>1.6</v>
      </c>
      <c r="K34" s="22">
        <f t="shared" si="7"/>
        <v>1.8</v>
      </c>
      <c r="L34" s="22">
        <f>ROUND((L15/L$20*100),1)</f>
        <v>2.1</v>
      </c>
    </row>
    <row r="35" spans="1:12" ht="12.75">
      <c r="A35" s="5" t="s">
        <v>10</v>
      </c>
      <c r="B35" s="17">
        <f t="shared" si="3"/>
        <v>0.6</v>
      </c>
      <c r="C35" s="17">
        <f t="shared" si="5"/>
        <v>1.6</v>
      </c>
      <c r="D35" s="17">
        <f t="shared" si="5"/>
        <v>1.6</v>
      </c>
      <c r="E35" s="17">
        <f t="shared" si="6"/>
        <v>1.4</v>
      </c>
      <c r="F35" s="22">
        <f t="shared" si="6"/>
        <v>1.5</v>
      </c>
      <c r="G35" s="5" t="s">
        <v>10</v>
      </c>
      <c r="H35" s="22">
        <f>ROUND((H16/H$20*100),1)</f>
        <v>1.4</v>
      </c>
      <c r="I35" s="22">
        <f t="shared" si="4"/>
        <v>1.5</v>
      </c>
      <c r="J35" s="22">
        <f t="shared" si="7"/>
        <v>1.4</v>
      </c>
      <c r="K35" s="22">
        <f t="shared" si="7"/>
        <v>1.1</v>
      </c>
      <c r="L35" s="22">
        <f>ROUND((L16/L$20*100),1)</f>
        <v>1.1</v>
      </c>
    </row>
    <row r="36" spans="1:12" ht="12.75">
      <c r="A36" s="5" t="s">
        <v>9</v>
      </c>
      <c r="B36" s="17">
        <f t="shared" si="3"/>
        <v>22.88</v>
      </c>
      <c r="C36" s="17">
        <f t="shared" si="5"/>
        <v>23.7</v>
      </c>
      <c r="D36" s="17">
        <f t="shared" si="5"/>
        <v>23</v>
      </c>
      <c r="E36" s="17">
        <f t="shared" si="6"/>
        <v>23.8</v>
      </c>
      <c r="F36" s="22">
        <f t="shared" si="6"/>
        <v>24.1</v>
      </c>
      <c r="G36" s="5" t="s">
        <v>9</v>
      </c>
      <c r="H36" s="22">
        <f>ROUND((H17/H$20*100),1)</f>
        <v>23.8</v>
      </c>
      <c r="I36" s="22">
        <f t="shared" si="4"/>
        <v>23.8</v>
      </c>
      <c r="J36" s="22">
        <f t="shared" si="7"/>
        <v>24</v>
      </c>
      <c r="K36" s="22">
        <f t="shared" si="7"/>
        <v>23.3</v>
      </c>
      <c r="L36" s="22">
        <f>ROUND((L17/L$20*100),1)</f>
        <v>23.8</v>
      </c>
    </row>
    <row r="37" spans="1:12" ht="12.75">
      <c r="A37" s="5" t="s">
        <v>11</v>
      </c>
      <c r="B37" s="17">
        <v>2</v>
      </c>
      <c r="C37" s="17">
        <f t="shared" si="5"/>
        <v>1.2</v>
      </c>
      <c r="D37" s="17">
        <f t="shared" si="5"/>
        <v>1.1</v>
      </c>
      <c r="E37" s="17">
        <f t="shared" si="6"/>
        <v>1.4</v>
      </c>
      <c r="F37" s="22">
        <f t="shared" si="6"/>
        <v>0.9</v>
      </c>
      <c r="G37" s="5" t="s">
        <v>11</v>
      </c>
      <c r="H37" s="22">
        <f>ROUND((H18/H$20*100),1)</f>
        <v>0.7</v>
      </c>
      <c r="I37" s="22">
        <f t="shared" si="4"/>
        <v>0.6</v>
      </c>
      <c r="J37" s="22">
        <f t="shared" si="7"/>
        <v>0.5</v>
      </c>
      <c r="K37" s="22">
        <f t="shared" si="7"/>
        <v>0.6</v>
      </c>
      <c r="L37" s="22">
        <f>ROUND((L18/L$20*100),1)</f>
        <v>0.5</v>
      </c>
    </row>
    <row r="38" spans="2:12" ht="12.75">
      <c r="B38" s="9"/>
      <c r="C38" s="9"/>
      <c r="D38" s="9"/>
      <c r="E38" s="9"/>
      <c r="F38" s="9"/>
      <c r="H38" s="9"/>
      <c r="I38" s="9"/>
      <c r="J38" s="9"/>
      <c r="K38" s="9"/>
      <c r="L38" s="9"/>
    </row>
    <row r="39" spans="1:12" ht="14.25" thickBot="1">
      <c r="A39" s="13" t="s">
        <v>12</v>
      </c>
      <c r="B39" s="18">
        <f>SUM(B28:B37)</f>
        <v>99.95999999999998</v>
      </c>
      <c r="C39" s="18">
        <f>SUM(C28:C37)</f>
        <v>100</v>
      </c>
      <c r="D39" s="18">
        <f>SUM(D28:D37)</f>
        <v>99.99999999999999</v>
      </c>
      <c r="E39" s="18">
        <f>SUM(E28:E37)</f>
        <v>100.00000000000001</v>
      </c>
      <c r="F39" s="18">
        <f>SUM(F28:F37)</f>
        <v>100</v>
      </c>
      <c r="G39" s="13" t="s">
        <v>12</v>
      </c>
      <c r="H39" s="18">
        <f>SUM(H28:H37)</f>
        <v>100</v>
      </c>
      <c r="I39" s="18">
        <f>SUM(I28:I37)</f>
        <v>100</v>
      </c>
      <c r="J39" s="18">
        <f>SUM(J28:J37)</f>
        <v>99.99999999999999</v>
      </c>
      <c r="K39" s="18">
        <f>SUM(K28:K37)</f>
        <v>99.99999999999999</v>
      </c>
      <c r="L39" s="18">
        <f>SUM(L28:L37)</f>
        <v>99.99999999999999</v>
      </c>
    </row>
    <row r="41" spans="2:10" ht="12.75">
      <c r="B41" s="23"/>
      <c r="D41" s="2" t="s">
        <v>14</v>
      </c>
      <c r="J41" s="2" t="s">
        <v>14</v>
      </c>
    </row>
    <row r="42" spans="2:10" ht="12.75">
      <c r="B42" s="23"/>
      <c r="D42" s="2"/>
      <c r="J42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Jones</dc:creator>
  <cp:keywords/>
  <dc:description/>
  <cp:lastModifiedBy>Gary Wilhelm</cp:lastModifiedBy>
  <cp:lastPrinted>2001-11-09T17:24:41Z</cp:lastPrinted>
  <dcterms:created xsi:type="dcterms:W3CDTF">1997-10-07T13:43:11Z</dcterms:created>
  <dcterms:modified xsi:type="dcterms:W3CDTF">2016-06-23T13:53:14Z</dcterms:modified>
  <cp:category/>
  <cp:version/>
  <cp:contentType/>
  <cp:contentStatus/>
</cp:coreProperties>
</file>